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9CD20264-9413-44A6-B93D-B0E827362899}" xr6:coauthVersionLast="47" xr6:coauthVersionMax="47" xr10:uidLastSave="{00000000-0000-0000-0000-000000000000}"/>
  <bookViews>
    <workbookView xWindow="-104" yWindow="-104" windowWidth="22326" windowHeight="11947" xr2:uid="{5BD19CBF-0B00-49AF-984B-6D478E0266EA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9" l="1"/>
  <c r="C9" i="9"/>
  <c r="H7" i="9"/>
  <c r="B30" i="9" s="1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2" i="8"/>
  <c r="F51" i="8"/>
  <c r="F48" i="8"/>
  <c r="C48" i="8"/>
  <c r="F47" i="8"/>
  <c r="C47" i="8"/>
  <c r="F45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F40" i="8" s="1"/>
  <c r="H7" i="8"/>
  <c r="F39" i="8" s="1"/>
  <c r="E5" i="8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7" i="7"/>
  <c r="H74" i="7"/>
  <c r="G67" i="7"/>
  <c r="H66" i="7"/>
  <c r="H62" i="7"/>
  <c r="H53" i="7"/>
  <c r="F45" i="7"/>
  <c r="C45" i="7"/>
  <c r="G45" i="7" s="1"/>
  <c r="H42" i="7"/>
  <c r="G39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E123" i="6"/>
  <c r="G119" i="6"/>
  <c r="G118" i="6"/>
  <c r="H117" i="6"/>
  <c r="H113" i="6"/>
  <c r="H106" i="6"/>
  <c r="H100" i="6"/>
  <c r="H97" i="6"/>
  <c r="H102" i="6" s="1"/>
  <c r="H95" i="6"/>
  <c r="H92" i="6"/>
  <c r="G91" i="6"/>
  <c r="G88" i="6"/>
  <c r="H85" i="6"/>
  <c r="G79" i="6"/>
  <c r="H79" i="6" s="1"/>
  <c r="G78" i="6"/>
  <c r="H74" i="6"/>
  <c r="G68" i="6"/>
  <c r="H66" i="6"/>
  <c r="H53" i="6"/>
  <c r="F45" i="6"/>
  <c r="C45" i="6"/>
  <c r="G45" i="6" s="1"/>
  <c r="G51" i="6" s="1"/>
  <c r="H42" i="6"/>
  <c r="G38" i="6"/>
  <c r="G39" i="6" s="1"/>
  <c r="G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90" i="5"/>
  <c r="G89" i="5"/>
  <c r="G88" i="5"/>
  <c r="G87" i="5"/>
  <c r="H86" i="5"/>
  <c r="G80" i="5"/>
  <c r="G79" i="5"/>
  <c r="G78" i="5"/>
  <c r="H75" i="5"/>
  <c r="H67" i="5"/>
  <c r="H63" i="5"/>
  <c r="H53" i="5"/>
  <c r="F45" i="5"/>
  <c r="C45" i="5"/>
  <c r="G45" i="5" s="1"/>
  <c r="H42" i="5"/>
  <c r="G38" i="5"/>
  <c r="G37" i="5"/>
  <c r="H36" i="5"/>
  <c r="H32" i="5"/>
  <c r="H28" i="5"/>
  <c r="H26" i="5"/>
  <c r="H25" i="5"/>
  <c r="H20" i="5"/>
  <c r="F12" i="5"/>
  <c r="H9" i="5"/>
  <c r="H7" i="5"/>
  <c r="B3" i="5"/>
  <c r="H134" i="4"/>
  <c r="E129" i="4"/>
  <c r="C129" i="4"/>
  <c r="E124" i="4"/>
  <c r="G120" i="4"/>
  <c r="G119" i="4"/>
  <c r="H118" i="4"/>
  <c r="H114" i="4"/>
  <c r="H107" i="4"/>
  <c r="H103" i="4"/>
  <c r="H101" i="4"/>
  <c r="H98" i="4"/>
  <c r="H96" i="4"/>
  <c r="G92" i="4"/>
  <c r="G90" i="4"/>
  <c r="G87" i="4"/>
  <c r="H86" i="4"/>
  <c r="G80" i="4"/>
  <c r="H75" i="4"/>
  <c r="H67" i="4"/>
  <c r="H63" i="4"/>
  <c r="H61" i="4"/>
  <c r="H60" i="4"/>
  <c r="H58" i="4"/>
  <c r="H53" i="4"/>
  <c r="G51" i="4"/>
  <c r="G69" i="4" s="1"/>
  <c r="G45" i="4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I103" i="3"/>
  <c r="H101" i="3"/>
  <c r="I98" i="3"/>
  <c r="H98" i="3"/>
  <c r="H103" i="3" s="1"/>
  <c r="H96" i="3"/>
  <c r="G91" i="3"/>
  <c r="G90" i="3"/>
  <c r="G89" i="3"/>
  <c r="G87" i="3"/>
  <c r="H86" i="3"/>
  <c r="I80" i="3"/>
  <c r="H80" i="3"/>
  <c r="G80" i="3"/>
  <c r="G78" i="3"/>
  <c r="H75" i="3"/>
  <c r="H67" i="3"/>
  <c r="I63" i="3"/>
  <c r="H63" i="3"/>
  <c r="H61" i="3"/>
  <c r="I60" i="3"/>
  <c r="H58" i="3"/>
  <c r="H57" i="3"/>
  <c r="I56" i="3"/>
  <c r="H56" i="3"/>
  <c r="H55" i="3"/>
  <c r="H53" i="3"/>
  <c r="F45" i="3"/>
  <c r="G45" i="3" s="1"/>
  <c r="C45" i="3"/>
  <c r="H42" i="3"/>
  <c r="G38" i="3"/>
  <c r="I38" i="3" s="1"/>
  <c r="G37" i="3"/>
  <c r="I37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7" s="1"/>
  <c r="E80" i="1"/>
  <c r="D80" i="1"/>
  <c r="E122" i="6" s="1"/>
  <c r="F122" i="6" s="1"/>
  <c r="D78" i="1"/>
  <c r="G72" i="1"/>
  <c r="G91" i="7" s="1"/>
  <c r="G71" i="1"/>
  <c r="G90" i="6" s="1"/>
  <c r="G70" i="1"/>
  <c r="G89" i="7" s="1"/>
  <c r="G69" i="1"/>
  <c r="G68" i="1"/>
  <c r="G87" i="7" s="1"/>
  <c r="G67" i="1"/>
  <c r="G86" i="6" s="1"/>
  <c r="E62" i="1"/>
  <c r="G79" i="4" s="1"/>
  <c r="E61" i="1"/>
  <c r="G77" i="6" s="1"/>
  <c r="E59" i="1"/>
  <c r="G76" i="5" s="1"/>
  <c r="H55" i="1"/>
  <c r="I108" i="3" s="1"/>
  <c r="H54" i="1"/>
  <c r="H53" i="1"/>
  <c r="H52" i="1"/>
  <c r="H51" i="1"/>
  <c r="H50" i="1"/>
  <c r="H49" i="1"/>
  <c r="H48" i="1"/>
  <c r="H47" i="1"/>
  <c r="F43" i="1"/>
  <c r="D43" i="1"/>
  <c r="E43" i="1" s="1"/>
  <c r="I42" i="1"/>
  <c r="H54" i="7" s="1"/>
  <c r="A42" i="1"/>
  <c r="F40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2" i="4" s="1"/>
  <c r="I26" i="1"/>
  <c r="D24" i="1"/>
  <c r="E24" i="1" s="1"/>
  <c r="I24" i="1" s="1"/>
  <c r="E22" i="1"/>
  <c r="G22" i="1" s="1"/>
  <c r="I20" i="1"/>
  <c r="I18" i="1"/>
  <c r="I16" i="1"/>
  <c r="H55" i="6" s="1"/>
  <c r="F7" i="1"/>
  <c r="H26" i="4" s="1"/>
  <c r="H32" i="4" s="1"/>
  <c r="H135" i="4" s="1"/>
  <c r="G51" i="5" l="1"/>
  <c r="G51" i="3"/>
  <c r="I39" i="3"/>
  <c r="I68" i="3" s="1"/>
  <c r="H56" i="4"/>
  <c r="H56" i="7"/>
  <c r="H56" i="6"/>
  <c r="E83" i="1"/>
  <c r="H38" i="3"/>
  <c r="H32" i="7"/>
  <c r="H57" i="7"/>
  <c r="H57" i="5"/>
  <c r="G93" i="6"/>
  <c r="I57" i="3"/>
  <c r="H57" i="4"/>
  <c r="G76" i="4"/>
  <c r="H27" i="7"/>
  <c r="H107" i="6"/>
  <c r="H54" i="6"/>
  <c r="C80" i="8"/>
  <c r="H54" i="5"/>
  <c r="G39" i="5"/>
  <c r="G68" i="5" s="1"/>
  <c r="H37" i="5"/>
  <c r="H39" i="5" s="1"/>
  <c r="H68" i="5" s="1"/>
  <c r="H55" i="5"/>
  <c r="H38" i="6"/>
  <c r="H57" i="6"/>
  <c r="G51" i="7"/>
  <c r="F80" i="8"/>
  <c r="G87" i="6"/>
  <c r="G88" i="3"/>
  <c r="G88" i="4"/>
  <c r="G94" i="4" s="1"/>
  <c r="H37" i="6"/>
  <c r="G89" i="4"/>
  <c r="G88" i="7"/>
  <c r="H37" i="7"/>
  <c r="H58" i="7"/>
  <c r="H58" i="5"/>
  <c r="I58" i="3"/>
  <c r="H192" i="1"/>
  <c r="G89" i="8" s="1"/>
  <c r="H60" i="3"/>
  <c r="H60" i="5"/>
  <c r="G90" i="7"/>
  <c r="H90" i="7" s="1"/>
  <c r="G91" i="5"/>
  <c r="G91" i="4"/>
  <c r="H135" i="3"/>
  <c r="H41" i="3"/>
  <c r="H45" i="3" s="1"/>
  <c r="H62" i="3"/>
  <c r="H80" i="4"/>
  <c r="H56" i="5"/>
  <c r="H58" i="6"/>
  <c r="E122" i="7"/>
  <c r="F122" i="7" s="1"/>
  <c r="F128" i="7" s="1"/>
  <c r="I22" i="1"/>
  <c r="G39" i="3"/>
  <c r="G68" i="3" s="1"/>
  <c r="H61" i="6"/>
  <c r="H61" i="7"/>
  <c r="G92" i="5"/>
  <c r="G92" i="3"/>
  <c r="I62" i="3"/>
  <c r="H108" i="3"/>
  <c r="E123" i="4"/>
  <c r="F123" i="4" s="1"/>
  <c r="F129" i="4" s="1"/>
  <c r="H62" i="5"/>
  <c r="H11" i="9"/>
  <c r="H10" i="9"/>
  <c r="H9" i="9"/>
  <c r="H8" i="9"/>
  <c r="H108" i="4"/>
  <c r="H37" i="4"/>
  <c r="H60" i="6"/>
  <c r="D28" i="9"/>
  <c r="C28" i="9"/>
  <c r="H108" i="5"/>
  <c r="H107" i="7"/>
  <c r="D30" i="9"/>
  <c r="C30" i="9"/>
  <c r="G76" i="3"/>
  <c r="E60" i="1"/>
  <c r="G75" i="6"/>
  <c r="G75" i="7"/>
  <c r="H37" i="3"/>
  <c r="H39" i="3" s="1"/>
  <c r="H68" i="3" s="1"/>
  <c r="H55" i="4"/>
  <c r="H55" i="7"/>
  <c r="I55" i="3"/>
  <c r="H80" i="5"/>
  <c r="H38" i="5"/>
  <c r="H135" i="5"/>
  <c r="E123" i="3"/>
  <c r="F123" i="3" s="1"/>
  <c r="F129" i="3" s="1"/>
  <c r="E123" i="5"/>
  <c r="F123" i="5" s="1"/>
  <c r="H38" i="4"/>
  <c r="H60" i="7"/>
  <c r="H6" i="9"/>
  <c r="I61" i="3"/>
  <c r="E129" i="5"/>
  <c r="G89" i="6"/>
  <c r="G79" i="3"/>
  <c r="H62" i="6"/>
  <c r="G78" i="7"/>
  <c r="G78" i="4"/>
  <c r="E128" i="6"/>
  <c r="F128" i="6" s="1"/>
  <c r="I41" i="3"/>
  <c r="G68" i="7" l="1"/>
  <c r="I46" i="3"/>
  <c r="I74" i="3"/>
  <c r="I78" i="3" s="1"/>
  <c r="I48" i="3"/>
  <c r="I44" i="3"/>
  <c r="I43" i="3"/>
  <c r="I50" i="3"/>
  <c r="I49" i="3"/>
  <c r="I47" i="3"/>
  <c r="D33" i="9"/>
  <c r="C33" i="9"/>
  <c r="B33" i="9"/>
  <c r="D34" i="9"/>
  <c r="C34" i="9"/>
  <c r="B34" i="9"/>
  <c r="G93" i="7"/>
  <c r="D32" i="9"/>
  <c r="C32" i="9"/>
  <c r="B32" i="9"/>
  <c r="H63" i="6"/>
  <c r="H69" i="6" s="1"/>
  <c r="I59" i="3"/>
  <c r="I64" i="3" s="1"/>
  <c r="I70" i="3" s="1"/>
  <c r="H59" i="5"/>
  <c r="H64" i="5" s="1"/>
  <c r="H70" i="5" s="1"/>
  <c r="H59" i="3"/>
  <c r="H64" i="3" s="1"/>
  <c r="H70" i="3" s="1"/>
  <c r="H59" i="4"/>
  <c r="H64" i="4" s="1"/>
  <c r="H70" i="4" s="1"/>
  <c r="H59" i="7"/>
  <c r="H63" i="7" s="1"/>
  <c r="H69" i="7" s="1"/>
  <c r="H59" i="6"/>
  <c r="H76" i="3"/>
  <c r="H79" i="7"/>
  <c r="H133" i="7"/>
  <c r="H38" i="7"/>
  <c r="H39" i="7" s="1"/>
  <c r="I51" i="3"/>
  <c r="I69" i="3" s="1"/>
  <c r="H51" i="3"/>
  <c r="G69" i="3"/>
  <c r="H39" i="6"/>
  <c r="G69" i="5"/>
  <c r="G76" i="6"/>
  <c r="G77" i="5"/>
  <c r="G77" i="3"/>
  <c r="G77" i="4"/>
  <c r="G76" i="7"/>
  <c r="H39" i="4"/>
  <c r="H41" i="5"/>
  <c r="G94" i="3"/>
  <c r="F129" i="5"/>
  <c r="D29" i="9"/>
  <c r="D35" i="9" s="1"/>
  <c r="C29" i="9"/>
  <c r="C35" i="9" s="1"/>
  <c r="B29" i="9"/>
  <c r="B35" i="9" s="1"/>
  <c r="G94" i="5"/>
  <c r="I45" i="3"/>
  <c r="H47" i="3"/>
  <c r="H46" i="3"/>
  <c r="H74" i="3"/>
  <c r="H78" i="3" s="1"/>
  <c r="H44" i="3"/>
  <c r="H49" i="3"/>
  <c r="H43" i="3"/>
  <c r="H50" i="3"/>
  <c r="H48" i="3"/>
  <c r="D31" i="9"/>
  <c r="C31" i="9"/>
  <c r="B31" i="9"/>
  <c r="I71" i="3" l="1"/>
  <c r="H67" i="7"/>
  <c r="H41" i="7"/>
  <c r="H79" i="3"/>
  <c r="H69" i="3"/>
  <c r="H71" i="3" s="1"/>
  <c r="I87" i="3"/>
  <c r="H87" i="3"/>
  <c r="I77" i="3"/>
  <c r="H77" i="3"/>
  <c r="H81" i="3" s="1"/>
  <c r="H137" i="3" s="1"/>
  <c r="I76" i="3"/>
  <c r="I81" i="3" s="1"/>
  <c r="I137" i="3" s="1"/>
  <c r="H49" i="5"/>
  <c r="H74" i="5"/>
  <c r="H77" i="5" s="1"/>
  <c r="H48" i="5"/>
  <c r="H47" i="5"/>
  <c r="H46" i="5"/>
  <c r="H43" i="5"/>
  <c r="H44" i="5"/>
  <c r="H50" i="5"/>
  <c r="H45" i="5"/>
  <c r="I79" i="3"/>
  <c r="H51" i="5"/>
  <c r="H68" i="4"/>
  <c r="H41" i="4"/>
  <c r="H67" i="6"/>
  <c r="H41" i="6"/>
  <c r="H44" i="6" l="1"/>
  <c r="H43" i="6"/>
  <c r="H50" i="6"/>
  <c r="H49" i="6"/>
  <c r="H47" i="6"/>
  <c r="H45" i="6"/>
  <c r="H73" i="6"/>
  <c r="H48" i="6"/>
  <c r="H46" i="6"/>
  <c r="H51" i="6"/>
  <c r="H69" i="5"/>
  <c r="H71" i="5" s="1"/>
  <c r="H87" i="5"/>
  <c r="H136" i="3"/>
  <c r="H85" i="3"/>
  <c r="H46" i="7"/>
  <c r="H49" i="7"/>
  <c r="H50" i="7"/>
  <c r="H48" i="7"/>
  <c r="H43" i="7"/>
  <c r="H44" i="7"/>
  <c r="H73" i="7"/>
  <c r="H47" i="7"/>
  <c r="H45" i="7"/>
  <c r="H51" i="7"/>
  <c r="H76" i="5"/>
  <c r="H79" i="5"/>
  <c r="H78" i="5"/>
  <c r="H44" i="4"/>
  <c r="H47" i="4"/>
  <c r="H49" i="4"/>
  <c r="H74" i="4"/>
  <c r="H48" i="4"/>
  <c r="H46" i="4"/>
  <c r="H45" i="4"/>
  <c r="H43" i="4"/>
  <c r="H50" i="4"/>
  <c r="H51" i="4"/>
  <c r="I136" i="3"/>
  <c r="I85" i="3"/>
  <c r="H136" i="5" l="1"/>
  <c r="H68" i="6"/>
  <c r="H70" i="6" s="1"/>
  <c r="H86" i="6"/>
  <c r="H81" i="5"/>
  <c r="H137" i="5" s="1"/>
  <c r="H90" i="3"/>
  <c r="H93" i="3"/>
  <c r="H89" i="3"/>
  <c r="H91" i="3"/>
  <c r="H92" i="3"/>
  <c r="H88" i="3"/>
  <c r="H79" i="4"/>
  <c r="H76" i="4"/>
  <c r="H78" i="4"/>
  <c r="H77" i="4"/>
  <c r="H69" i="4"/>
  <c r="H71" i="4" s="1"/>
  <c r="H87" i="4"/>
  <c r="I93" i="3"/>
  <c r="I90" i="3"/>
  <c r="I89" i="3"/>
  <c r="I91" i="3"/>
  <c r="I92" i="3"/>
  <c r="I88" i="3"/>
  <c r="H77" i="6"/>
  <c r="H78" i="6"/>
  <c r="H75" i="6"/>
  <c r="H76" i="6"/>
  <c r="H68" i="7"/>
  <c r="H70" i="7" s="1"/>
  <c r="H86" i="7"/>
  <c r="H77" i="7"/>
  <c r="H75" i="7"/>
  <c r="H78" i="7"/>
  <c r="H76" i="7"/>
  <c r="H80" i="7" l="1"/>
  <c r="H135" i="7" s="1"/>
  <c r="H134" i="7"/>
  <c r="H84" i="7"/>
  <c r="H136" i="4"/>
  <c r="H85" i="4"/>
  <c r="H134" i="6"/>
  <c r="H85" i="5"/>
  <c r="I94" i="3"/>
  <c r="I102" i="3" s="1"/>
  <c r="I104" i="3" s="1"/>
  <c r="H94" i="3"/>
  <c r="H102" i="3" s="1"/>
  <c r="H104" i="3" s="1"/>
  <c r="H80" i="6"/>
  <c r="H135" i="6" s="1"/>
  <c r="H81" i="4"/>
  <c r="H137" i="4" s="1"/>
  <c r="H93" i="4" l="1"/>
  <c r="H92" i="4"/>
  <c r="H90" i="4"/>
  <c r="H88" i="4"/>
  <c r="H89" i="4"/>
  <c r="H91" i="4"/>
  <c r="H91" i="7"/>
  <c r="H89" i="7"/>
  <c r="H87" i="7"/>
  <c r="H93" i="7" s="1"/>
  <c r="H101" i="7" s="1"/>
  <c r="H103" i="7" s="1"/>
  <c r="H88" i="7"/>
  <c r="H138" i="3"/>
  <c r="H115" i="3"/>
  <c r="I138" i="3"/>
  <c r="I115" i="3"/>
  <c r="H93" i="5"/>
  <c r="H89" i="5"/>
  <c r="H88" i="5"/>
  <c r="H90" i="5"/>
  <c r="H91" i="5"/>
  <c r="H92" i="5"/>
  <c r="H84" i="6"/>
  <c r="H136" i="7" l="1"/>
  <c r="H114" i="7"/>
  <c r="H94" i="5"/>
  <c r="H102" i="5" s="1"/>
  <c r="H104" i="5" s="1"/>
  <c r="H94" i="4"/>
  <c r="H102" i="4" s="1"/>
  <c r="H104" i="4" s="1"/>
  <c r="I109" i="3"/>
  <c r="I112" i="3" s="1"/>
  <c r="I139" i="3" s="1"/>
  <c r="I119" i="3"/>
  <c r="I130" i="3" s="1"/>
  <c r="I120" i="3"/>
  <c r="I142" i="3" s="1"/>
  <c r="I140" i="3"/>
  <c r="H109" i="3"/>
  <c r="H112" i="3" s="1"/>
  <c r="H139" i="3" s="1"/>
  <c r="H140" i="3" s="1"/>
  <c r="H119" i="3"/>
  <c r="H120" i="3" s="1"/>
  <c r="H132" i="3"/>
  <c r="H88" i="6"/>
  <c r="H90" i="6"/>
  <c r="H91" i="6"/>
  <c r="H89" i="6"/>
  <c r="H87" i="6"/>
  <c r="H93" i="6" s="1"/>
  <c r="H101" i="6" s="1"/>
  <c r="H103" i="6" s="1"/>
  <c r="H130" i="3" l="1"/>
  <c r="H142" i="3"/>
  <c r="H144" i="3"/>
  <c r="I13" i="8" s="1"/>
  <c r="G53" i="8" s="1"/>
  <c r="I141" i="3"/>
  <c r="I121" i="3"/>
  <c r="H138" i="4"/>
  <c r="H115" i="4"/>
  <c r="H138" i="5"/>
  <c r="H115" i="5"/>
  <c r="H108" i="7"/>
  <c r="H111" i="7" s="1"/>
  <c r="H137" i="7" s="1"/>
  <c r="H138" i="7" s="1"/>
  <c r="H118" i="7"/>
  <c r="H119" i="7" s="1"/>
  <c r="H136" i="6"/>
  <c r="H114" i="6"/>
  <c r="H140" i="7" l="1"/>
  <c r="H129" i="7"/>
  <c r="H109" i="5"/>
  <c r="H112" i="5" s="1"/>
  <c r="H139" i="5" s="1"/>
  <c r="H119" i="5"/>
  <c r="H120" i="5" s="1"/>
  <c r="H119" i="4"/>
  <c r="H120" i="4" s="1"/>
  <c r="H142" i="4" s="1"/>
  <c r="E61" i="8" s="1"/>
  <c r="G61" i="8" s="1"/>
  <c r="H109" i="4"/>
  <c r="H112" i="4" s="1"/>
  <c r="H139" i="4" s="1"/>
  <c r="H108" i="6"/>
  <c r="H111" i="6" s="1"/>
  <c r="H137" i="6" s="1"/>
  <c r="H118" i="6"/>
  <c r="H140" i="5"/>
  <c r="H138" i="6"/>
  <c r="F14" i="8"/>
  <c r="G14" i="8" s="1"/>
  <c r="F23" i="8"/>
  <c r="G23" i="8" s="1"/>
  <c r="F20" i="8"/>
  <c r="G20" i="8" s="1"/>
  <c r="F11" i="8"/>
  <c r="G11" i="8" s="1"/>
  <c r="F8" i="8"/>
  <c r="G8" i="8" s="1"/>
  <c r="F24" i="8"/>
  <c r="G24" i="8" s="1"/>
  <c r="F21" i="8"/>
  <c r="G21" i="8" s="1"/>
  <c r="F12" i="8"/>
  <c r="G12" i="8" s="1"/>
  <c r="F9" i="8"/>
  <c r="G9" i="8" s="1"/>
  <c r="F22" i="8"/>
  <c r="G22" i="8" s="1"/>
  <c r="F7" i="8"/>
  <c r="G7" i="8" s="1"/>
  <c r="F19" i="8"/>
  <c r="G19" i="8" s="1"/>
  <c r="F10" i="8"/>
  <c r="G10" i="8" s="1"/>
  <c r="H140" i="4"/>
  <c r="H141" i="3"/>
  <c r="H121" i="3"/>
  <c r="D50" i="8" l="1"/>
  <c r="G50" i="8" s="1"/>
  <c r="I22" i="8"/>
  <c r="D44" i="8"/>
  <c r="G44" i="8" s="1"/>
  <c r="I12" i="8"/>
  <c r="H130" i="5"/>
  <c r="D48" i="8"/>
  <c r="G48" i="8" s="1"/>
  <c r="I20" i="8"/>
  <c r="H130" i="4"/>
  <c r="I14" i="8"/>
  <c r="D45" i="8"/>
  <c r="G45" i="8" s="1"/>
  <c r="D47" i="8"/>
  <c r="G47" i="8" s="1"/>
  <c r="I19" i="8"/>
  <c r="I9" i="8"/>
  <c r="D41" i="8"/>
  <c r="G41" i="8" s="1"/>
  <c r="H119" i="6"/>
  <c r="H129" i="6" s="1"/>
  <c r="H132" i="5"/>
  <c r="D49" i="8"/>
  <c r="G49" i="8" s="1"/>
  <c r="I21" i="8"/>
  <c r="H140" i="6"/>
  <c r="D51" i="8"/>
  <c r="G51" i="8" s="1"/>
  <c r="I23" i="8"/>
  <c r="H132" i="4"/>
  <c r="D52" i="8"/>
  <c r="G52" i="8" s="1"/>
  <c r="I24" i="8"/>
  <c r="H142" i="5"/>
  <c r="F15" i="8" s="1"/>
  <c r="G15" i="8" s="1"/>
  <c r="D40" i="8"/>
  <c r="G40" i="8" s="1"/>
  <c r="I8" i="8"/>
  <c r="H120" i="7"/>
  <c r="H139" i="7"/>
  <c r="I10" i="8"/>
  <c r="D42" i="8"/>
  <c r="G42" i="8" s="1"/>
  <c r="D39" i="8"/>
  <c r="G39" i="8" s="1"/>
  <c r="I7" i="8"/>
  <c r="D43" i="8"/>
  <c r="G43" i="8" s="1"/>
  <c r="I11" i="8"/>
  <c r="F34" i="8"/>
  <c r="G34" i="8" s="1"/>
  <c r="E78" i="8"/>
  <c r="G78" i="8" s="1"/>
  <c r="H139" i="6" l="1"/>
  <c r="H120" i="6"/>
  <c r="H121" i="4"/>
  <c r="H141" i="4"/>
  <c r="E76" i="8"/>
  <c r="G76" i="8" s="1"/>
  <c r="G80" i="8" s="1"/>
  <c r="F29" i="8"/>
  <c r="G29" i="8" s="1"/>
  <c r="D46" i="8"/>
  <c r="G46" i="8" s="1"/>
  <c r="I15" i="8"/>
  <c r="H121" i="5"/>
  <c r="H141" i="5"/>
  <c r="D55" i="8"/>
  <c r="G55" i="8" s="1"/>
  <c r="I34" i="8"/>
  <c r="J34" i="8" s="1"/>
  <c r="J24" i="8"/>
  <c r="J15" i="8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86FA5043-2ED8-44DE-AE4F-5D36286CAE56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F62003D-CA39-4BF1-B477-6977C8EA8BD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ED88D4B-F1A2-4A41-9755-6286675A874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651F0FB-888D-46EC-9BB8-02104E8414B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FECDD00-B4A2-4A5F-B2A3-2F776CA1914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413DC37-55AB-4730-9995-0D810FE2CB4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3328346-BC92-4645-B1BE-999278EB234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<sst xmlns="http://schemas.openxmlformats.org/spreadsheetml/2006/main" count="1664" uniqueCount="485">
  <si>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</si>
  <si>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</si>
  <si>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</si>
  <si>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Campinas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</si>
  <si>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</si>
  <si>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</si>
  <si>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</si>
  <si>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</si>
  <si>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</si>
  <si>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DRF/Campinas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</si>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</sst>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56700366-B78B-4A84-9413-26A91E2661CE}"/>
    <cellStyle name="Excel Built-in Percent" xfId="4" xr:uid="{0F6B35CF-1587-44FD-BAB6-E6EF44F6FAC4}"/>
    <cellStyle name="Excel Built-in Percent 2" xfId="6" xr:uid="{71E451F5-3067-4997-A47F-F0FA12296002}"/>
    <cellStyle name="Excel_BuiltIn_Currency" xfId="5" xr:uid="{A839B0EB-10D9-4818-BD54-FD2982798DD0}"/>
    <cellStyle name="Moeda" xfId="2" builtinId="4"/>
    <cellStyle name="Moeda_Plan1_1_Limpeza2011- Planilhas" xfId="8" xr:uid="{A4D1ED22-FC29-45F6-B204-3301BA86DFCB}"/>
    <cellStyle name="Normal" xfId="0" builtinId="0"/>
    <cellStyle name="Normal 2" xfId="10" xr:uid="{8F65C584-F7D5-4695-A035-65A0C57768CE}"/>
    <cellStyle name="Normal_Limpeza2011- Planilhas" xfId="7" xr:uid="{4DAC7B30-DBEC-47FE-BA1C-29677351DFE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C6635-E2FD-4A4F-A4C3-BB82CE6E986D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Campinas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166.37040000000002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6.2</v>
      </c>
      <c r="E34" s="43">
        <f>B34*C34*D34</f>
        <v>269.4024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Campinas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157.03440000000001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6.2</v>
      </c>
      <c r="E37" s="43">
        <f>B37*C37*D37</f>
        <v>269.4024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Campinas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207.58320000000001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6.2</v>
      </c>
      <c r="E40" s="43">
        <f>B40*C40*D40</f>
        <v>269.4024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Campinas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156.46199999999999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6.2</v>
      </c>
      <c r="E43" s="43">
        <f>B43*C43*D43</f>
        <v>269.4024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Campinas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8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8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6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3</v>
      </c>
      <c r="G161" s="153">
        <v>1</v>
      </c>
      <c r="H161" s="130">
        <f t="shared" ref="H161:H172" si="1">E161*F161/G161</f>
        <v>35.79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3</v>
      </c>
      <c r="G162" s="153">
        <v>1</v>
      </c>
      <c r="H162" s="130">
        <f t="shared" si="1"/>
        <v>176.91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10</v>
      </c>
      <c r="G163" s="153">
        <v>1</v>
      </c>
      <c r="H163" s="130">
        <f t="shared" si="1"/>
        <v>532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21</v>
      </c>
      <c r="G164" s="153">
        <v>1</v>
      </c>
      <c r="H164" s="130">
        <f t="shared" si="1"/>
        <v>609.21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8</v>
      </c>
      <c r="G165" s="153">
        <v>1</v>
      </c>
      <c r="H165" s="130">
        <f t="shared" si="1"/>
        <v>51.52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10</v>
      </c>
      <c r="G166" s="153">
        <v>1</v>
      </c>
      <c r="H166" s="130">
        <f t="shared" si="1"/>
        <v>203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6</v>
      </c>
      <c r="G167" s="153">
        <v>1</v>
      </c>
      <c r="H167" s="130">
        <f t="shared" si="1"/>
        <v>270.84000000000003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25</v>
      </c>
      <c r="G168" s="153">
        <v>24</v>
      </c>
      <c r="H168" s="130">
        <f t="shared" si="1"/>
        <v>24.166666666666668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12</v>
      </c>
      <c r="G169" s="153">
        <v>24</v>
      </c>
      <c r="H169" s="130">
        <f t="shared" si="1"/>
        <v>15.839999999999998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25</v>
      </c>
      <c r="G170" s="153">
        <v>24</v>
      </c>
      <c r="H170" s="130">
        <f t="shared" si="1"/>
        <v>28.90625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25</v>
      </c>
      <c r="G171" s="153">
        <v>24</v>
      </c>
      <c r="H171" s="130">
        <f t="shared" si="1"/>
        <v>28.125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25</v>
      </c>
      <c r="G172" s="153">
        <v>24</v>
      </c>
      <c r="H172" s="130">
        <f t="shared" si="1"/>
        <v>22.65625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1998.9641666666666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11886</v>
      </c>
      <c r="B178" s="161">
        <v>0.14000000000000001</v>
      </c>
      <c r="C178" s="162">
        <f>A178*B178</f>
        <v>1664.0400000000002</v>
      </c>
      <c r="D178" s="163" t="s">
        <v>209</v>
      </c>
      <c r="E178" s="163"/>
      <c r="F178" s="163"/>
      <c r="G178" s="163"/>
      <c r="H178" s="164">
        <f>C178*2</f>
        <v>3328.0800000000004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140</v>
      </c>
      <c r="B182" s="161">
        <v>47</v>
      </c>
      <c r="C182" s="162">
        <f>A182*B182</f>
        <v>6580</v>
      </c>
      <c r="D182" s="163" t="s">
        <v>209</v>
      </c>
      <c r="E182" s="163"/>
      <c r="F182" s="163"/>
      <c r="G182" s="163"/>
      <c r="H182" s="164">
        <f>C182*2</f>
        <v>13160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3227</v>
      </c>
      <c r="B186" s="161">
        <v>0.38</v>
      </c>
      <c r="C186" s="162">
        <f>A186*B186</f>
        <v>1226.26</v>
      </c>
      <c r="D186" s="163" t="s">
        <v>214</v>
      </c>
      <c r="E186" s="163"/>
      <c r="F186" s="163"/>
      <c r="G186" s="163"/>
      <c r="H186" s="164">
        <f>C186*6</f>
        <v>7357.5599999999995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25382.34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C8646422-284A-4688-A1DC-28FA256D5877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0AAB4D5B-1BDB-4F68-BC14-756AC66143D7}">
      <formula1>0</formula1>
      <formula2>0</formula2>
    </dataValidation>
    <dataValidation errorStyle="warning" allowBlank="1" showInputMessage="1" showErrorMessage="1" errorTitle="OK" error="Atingiu o valor desejado." sqref="B12 E12 E68:F72" xr:uid="{3ABFEA47-4A13-45FD-BA69-A4FA26D7473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D6F5-8B73-457E-BCA6-0F9D280D64F4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Campinas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5585</v>
      </c>
      <c r="C5" s="188">
        <v>1200</v>
      </c>
      <c r="D5" s="188"/>
      <c r="E5" s="188"/>
      <c r="F5" s="183">
        <f t="shared" ref="F5:F11" si="0">B5/C5</f>
        <v>4.6541666666666668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Campinas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111</v>
      </c>
      <c r="C13" s="188">
        <v>2700</v>
      </c>
      <c r="D13" s="188"/>
      <c r="E13" s="180"/>
      <c r="F13" s="195">
        <f t="shared" ref="F13:F18" si="1">B13/C13</f>
        <v>4.1111111111111112E-2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>
        <v>5890</v>
      </c>
      <c r="C15" s="198">
        <v>2700</v>
      </c>
      <c r="D15" s="198"/>
      <c r="E15" s="199"/>
      <c r="F15" s="200">
        <f t="shared" si="1"/>
        <v>2.1814814814814816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7.8767592592592592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7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Campinas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787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0.17555012770323777</v>
      </c>
      <c r="I30" s="194"/>
      <c r="J30" s="194"/>
    </row>
    <row r="31" spans="1:19" ht="27.25" customHeight="1">
      <c r="A31" s="30" t="s">
        <v>251</v>
      </c>
      <c r="B31" s="179">
        <v>787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3.4743069044675973E-2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0.21029319674791375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DA1AC-9072-4508-B03D-E327AF2D8A3E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Campinas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Campinas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Campinas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Campinas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Campinas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166.37040000000002</v>
      </c>
      <c r="I54" s="257">
        <f>Licitante!I36</f>
        <v>157.03440000000001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1085.9504000000002</v>
      </c>
      <c r="I64" s="259">
        <f>SUM(I54:I63)</f>
        <v>1076.6143999999999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Campinas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1085.9504000000002</v>
      </c>
      <c r="I70" s="260">
        <f t="shared" si="3"/>
        <v>1076.6143999999999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1984.8265454545458</v>
      </c>
      <c r="I71" s="259">
        <f t="shared" si="4"/>
        <v>2056.9400727272728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Campinas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Campinas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Campinas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Campinas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Campinas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565.58065626959603</v>
      </c>
      <c r="I109" s="257">
        <f>I115*Licitante!H127</f>
        <v>600.43550640331603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635.80273960292936</v>
      </c>
      <c r="I112" s="259">
        <f t="shared" si="11"/>
        <v>670.65758973664936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Campinas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4713.1721355799673</v>
      </c>
      <c r="I115" s="259">
        <f>(I32+I71+I81+I104+I108+I110+I111)/(1-Licitante!H127)</f>
        <v>5003.6292200276339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Campinas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235.65860677899838</v>
      </c>
      <c r="I119" s="257">
        <f>G119*I115</f>
        <v>250.18146100138171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494.88307423589663</v>
      </c>
      <c r="I120" s="248">
        <f>G120*(I115+I119)</f>
        <v>525.38106810290162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904.64048847203276</v>
      </c>
      <c r="I121" s="292">
        <f>I130*F129</f>
        <v>960.39046559918177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Campinas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6348.3543050668959</v>
      </c>
      <c r="I130" s="259">
        <f>(I115+I119+I120)/(1-F129)</f>
        <v>6739.5822147310992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5498.7008248432949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Campinas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1984.8265454545458</v>
      </c>
      <c r="I136" s="257">
        <f>I71</f>
        <v>2056.9400727272728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635.80273960292936</v>
      </c>
      <c r="I139" s="257">
        <f>I112</f>
        <v>670.65758973664936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4713.1721355799673</v>
      </c>
      <c r="I140" s="248">
        <f t="shared" si="12"/>
        <v>5003.6292200276339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6348.3543050668959</v>
      </c>
      <c r="I141" s="257">
        <f t="shared" si="13"/>
        <v>6739.5822147310992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6348.35</v>
      </c>
      <c r="I142" s="300">
        <f>ROUND((I115+I119+I120)/(1-(F129)),2)</f>
        <v>6739.58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C2941-7F92-46BF-9615-537662BD58A0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Campinas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Campinas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Campinas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Campinas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Campinas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207.58320000000001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977.16320000000007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Campinas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977.16320000000007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1516.4888872727274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Campinas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Campinas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Campinas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Campinas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Campinas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387.77338499379044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457.99546832712377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Campinas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3231.444874948254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Campinas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161.5722437474127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339.3017118695667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620.23957242629251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Campinas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4352.5584029915262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3770.0190207729629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Campinas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1516.4888872727274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457.99546832712377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3231.4448749482544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4352.5584029915262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4352.5600000000004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8ADE1-E061-478B-88F6-E71B128F4C15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Campinas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5696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Campinas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Campinas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Campinas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Campinas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166.37040000000002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1085.9504000000002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Campinas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1085.9504000000002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2302.668145454546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Campinas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3878.7522617304476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Campinas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10.619444932869124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0.79645836996518415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1.2424750571456875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Campinas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Campinas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Campinas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709.64802605568559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779.87010938901892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Campinas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5913.7335504640469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Campinas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295.68667752320238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620.94202279872491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1135.0747763696811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Campinas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7965.4370271556554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6899.3558088747204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Campinas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2302.668145454546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779.87010938901892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5913.7335504640469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7965.4370271556554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7965.44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26890-C1F3-42F3-99C0-EDD53CDE21B0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Campinas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787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Campinas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Campinas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Campinas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Campinas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156.46199999999999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1076.0419999999999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Campinas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1076.0419999999999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2061.361429090909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Campinas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Campinas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Campinas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Campinas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Campinas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603.41146971899445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673.63355305232778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Campinas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5028.4289143249543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Campinas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251.42144571624772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527.98503600412027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965.1504885556368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Campinas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6772.9858846009593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Campinas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2061.361429090909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673.63355305232778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5028.4289143249543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6772.9858846009593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6772.99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32AF2-ED34-4E9F-A98E-A0765D8DD62F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Campinas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Campinas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Campinas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Campinas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Campinas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156.46199999999999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1076.0419999999999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Campinas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1076.0419999999999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2356.9572578181819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Campinas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Campinas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Campinas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Campinas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Campinas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735.93872192588333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806.16080525921666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Campinas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6132.822682715695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Campinas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306.64113413578474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643.94638168514803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1177.1264761416553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Campinas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8260.536674678282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Campinas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2356.9572578181819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806.16080525921666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6132.822682715695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8260.536674678282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8260.5400000000009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F14CD-5714-4F8B-9818-196F5FE0D1C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DRF/Campinas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6348.35</v>
      </c>
      <c r="G7" s="349">
        <f>ROUND((1/C7)*F7,7)</f>
        <v>5.2902917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6348.35</v>
      </c>
      <c r="G8" s="349">
        <f>ROUND((1/C8)*F8,7)</f>
        <v>5.2902917</v>
      </c>
      <c r="H8" s="350">
        <f>IF('CALCULO SIMPLES'!B37 = "m2",'Áreas a serem limpas'!B5,0)</f>
        <v>5585</v>
      </c>
      <c r="I8" s="351">
        <f t="shared" ref="I8:I14" si="0">G8*H8</f>
        <v>29546.2791445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6348.35</v>
      </c>
      <c r="G9" s="349">
        <f>ROUND((1/C9)*F9,7)</f>
        <v>14.1074444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6348.35</v>
      </c>
      <c r="G10" s="349">
        <f t="shared" ref="G10:G11" si="1">ROUND((1/C10)*F10,7)</f>
        <v>2.5393400000000002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6348.35</v>
      </c>
      <c r="G11" s="349">
        <f t="shared" si="1"/>
        <v>3.5268611000000001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6348.35</v>
      </c>
      <c r="G12" s="349">
        <f>ROUND((1/C12)*F12,7)</f>
        <v>4.2322332999999999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391.22999999999956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6348.35</v>
      </c>
      <c r="G14" s="349">
        <f>ROUND((1/C14)*F14,7)</f>
        <v>21.161166699999999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7965.44</v>
      </c>
      <c r="G15" s="349">
        <f>ROUND((1/C15)*F15,7)</f>
        <v>26.551466699999999</v>
      </c>
      <c r="H15" s="350">
        <f>IF('CALCULO SIMPLES'!B37 = "m2",'Áreas a serem limpas'!B11,0)</f>
        <v>300</v>
      </c>
      <c r="I15" s="351">
        <f>G15*H15</f>
        <v>7965.4400099999993</v>
      </c>
      <c r="J15" s="353">
        <f>SUM(I7:I15)</f>
        <v>37902.949154499998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DRF/Campinas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6348.35</v>
      </c>
      <c r="G19" s="362">
        <f>ROUND((1/C19)*F19,7)</f>
        <v>2.3512407</v>
      </c>
      <c r="H19" s="363">
        <f>IF('CALCULO SIMPLES'!B37 = "m2",'Áreas a serem limpas'!B13,0)</f>
        <v>111</v>
      </c>
      <c r="I19" s="364">
        <f>G19*H19</f>
        <v>260.98771770000002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6348.35</v>
      </c>
      <c r="G20" s="362">
        <f t="shared" ref="G20:G22" si="2">ROUND((1/C20)*F20,7)</f>
        <v>0.7053722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6348.35</v>
      </c>
      <c r="G21" s="362">
        <f t="shared" si="2"/>
        <v>2.3512407</v>
      </c>
      <c r="H21" s="363">
        <f>IF('CALCULO SIMPLES'!B37 = "m2",'Áreas a serem limpas'!B15,0)</f>
        <v>5890</v>
      </c>
      <c r="I21" s="364">
        <f t="shared" si="3"/>
        <v>13848.807723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6348.35</v>
      </c>
      <c r="G22" s="362">
        <f t="shared" si="2"/>
        <v>2.3512407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6348.35</v>
      </c>
      <c r="G23" s="362">
        <f>ROUND((1/C23)*F23,7)</f>
        <v>2.3512407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6348.35</v>
      </c>
      <c r="G24" s="362">
        <f>ROUND((1/C24)*F24,7)</f>
        <v>6.3483499999999998E-2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14109.7954407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DRF/Campinas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6772.99</v>
      </c>
      <c r="G29" s="379">
        <f>ROUND(F29*E29,7)</f>
        <v>1.5110541</v>
      </c>
      <c r="H29" s="380">
        <f>IF('CALCULO SIMPLES'!B37 = "m2",'Áreas a serem limpas'!B29+'Áreas a serem limpas'!B30,0)</f>
        <v>787</v>
      </c>
      <c r="I29" s="381">
        <f>G29*H29</f>
        <v>1189.1995766999999</v>
      </c>
      <c r="J29" s="381">
        <f>I29</f>
        <v>1189.1995766999999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DRF/Campinas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8260.5400000000009</v>
      </c>
      <c r="G34" s="362">
        <f>F34*E34</f>
        <v>0.36428981400000005</v>
      </c>
      <c r="H34" s="363">
        <f>IF('CALCULO SIMPLES'!B37 = "m2",'Áreas a serem limpas'!B28+'Áreas a serem limpas'!B31,0)</f>
        <v>787</v>
      </c>
      <c r="I34" s="390">
        <f>G34*H34</f>
        <v>286.69608361800005</v>
      </c>
      <c r="J34" s="391">
        <f>I34</f>
        <v>286.69608361800005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53488.640255517996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DRF/Campinas</v>
      </c>
      <c r="B39" s="398" t="s">
        <v>222</v>
      </c>
      <c r="C39" s="387" t="s">
        <v>225</v>
      </c>
      <c r="D39" s="399">
        <f t="shared" ref="D39:D44" si="4">G7</f>
        <v>5.2902917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5.2902917</v>
      </c>
      <c r="E40" s="400"/>
      <c r="F40" s="388">
        <f t="shared" si="5"/>
        <v>5585</v>
      </c>
      <c r="G40" s="401">
        <f t="shared" si="6"/>
        <v>29546.2791445</v>
      </c>
    </row>
    <row r="41" spans="1:12" ht="27.4" customHeight="1">
      <c r="A41" s="403"/>
      <c r="B41" s="403"/>
      <c r="C41" s="387" t="s">
        <v>397</v>
      </c>
      <c r="D41" s="399">
        <f t="shared" si="4"/>
        <v>14.1074444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2.5393400000000002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3.5268611000000001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4.2322332999999999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21.161166699999999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26.551466699999999</v>
      </c>
      <c r="E46" s="400"/>
      <c r="F46" s="388">
        <f>H15</f>
        <v>300</v>
      </c>
      <c r="G46" s="401">
        <f t="shared" si="6"/>
        <v>7965.4400099999993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2.3512407</v>
      </c>
      <c r="E47" s="400"/>
      <c r="F47" s="388">
        <f t="shared" ref="F47:F52" si="8">H19</f>
        <v>111</v>
      </c>
      <c r="G47" s="401">
        <f t="shared" si="6"/>
        <v>260.98771770000002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0.7053722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2.3512407</v>
      </c>
      <c r="E49" s="400"/>
      <c r="F49" s="388">
        <f t="shared" si="8"/>
        <v>5890</v>
      </c>
      <c r="G49" s="401">
        <f t="shared" si="6"/>
        <v>13848.807723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2.3512407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2.3512407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6.3483499999999998E-2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391.22999999999956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1.5110541</v>
      </c>
      <c r="E54" s="400"/>
      <c r="F54" s="388">
        <f>H29</f>
        <v>787</v>
      </c>
      <c r="G54" s="401">
        <f>D54*F54</f>
        <v>1189.1995766999999</v>
      </c>
    </row>
    <row r="55" spans="1:10" ht="28.4" customHeight="1">
      <c r="A55" s="403"/>
      <c r="B55" s="406"/>
      <c r="C55" s="387" t="s">
        <v>432</v>
      </c>
      <c r="D55" s="411">
        <f>G34</f>
        <v>0.36428981400000005</v>
      </c>
      <c r="E55" s="400"/>
      <c r="F55" s="388">
        <f>H34</f>
        <v>787</v>
      </c>
      <c r="G55" s="401">
        <f>D55*F55</f>
        <v>286.69608361800005</v>
      </c>
    </row>
    <row r="56" spans="1:10" ht="31" customHeight="1">
      <c r="A56" s="406"/>
      <c r="B56" s="339" t="s">
        <v>201</v>
      </c>
      <c r="C56" s="340"/>
      <c r="D56" s="341" t="str">
        <f>Licitante!B3</f>
        <v>DRF/Campinas</v>
      </c>
      <c r="E56" s="341"/>
      <c r="F56" s="342"/>
      <c r="G56" s="412">
        <f>SUM(G39:G55)</f>
        <v>53488.640255517996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4352.5600000000004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5585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111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5890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6772.99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787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8260.5400000000009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787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13160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53488.640255517996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1998.9641666666666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2115.1950000000002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57602.79942218466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1382467.186132432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CDEA9-DA3F-45D8-A657-0EA3B65140A8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C37EC5D-13D4-4A6B-8BDB-F9C8705CC58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1006BECF-B06F-4185-B91D-5AFC29160FDD}"/>
</file>

<file path=customXml/itemProps2.xml><?xml version="1.0" encoding="utf-8"?>
<ds:datastoreItem xmlns:ds="http://schemas.openxmlformats.org/officeDocument/2006/customXml" ds:itemID="{3B46FAA0-589C-441C-80C3-2356F6AD6AE4}"/>
</file>

<file path=customXml/itemProps3.xml><?xml version="1.0" encoding="utf-8"?>
<ds:datastoreItem xmlns:ds="http://schemas.openxmlformats.org/officeDocument/2006/customXml" ds:itemID="{D7BB93AC-CDFA-4760-8466-59052DCBDC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2025-11-24T11:52:23Z</dcterms:created>
  <dcterms:modified xsi:type="dcterms:W3CDTF">2025-11-24T11:52:24Z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